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99\Downloads\"/>
    </mc:Choice>
  </mc:AlternateContent>
  <xr:revisionPtr revIDLastSave="0" documentId="13_ncr:1_{FD37B183-88A0-48AC-9C15-83480ECC38D6}" xr6:coauthVersionLast="47" xr6:coauthVersionMax="47" xr10:uidLastSave="{00000000-0000-0000-0000-000000000000}"/>
  <workbookProtection workbookAlgorithmName="SHA-512" workbookHashValue="KInG1JLLnB+wAnlxhSjAUqWcW4ewXXTytodGu4Utw8kP999WOeWK25sqi9IHz50JXRv5U8yBcsyE6SZjULHwuA==" workbookSaltValue="DX4UV9zIWwqOGj8ZBJwt/g==" workbookSpinCount="100000" lockStructure="1"/>
  <bookViews>
    <workbookView xWindow="-110" yWindow="-110" windowWidth="19420" windowHeight="10300" xr2:uid="{00000000-000D-0000-FFFF-FFFF00000000}"/>
  </bookViews>
  <sheets>
    <sheet name="Calculator" sheetId="1" r:id="rId1"/>
  </sheets>
  <definedNames>
    <definedName name="_xlnm.Print_Area" localSheetId="0">Calculator!$B$1:$J$30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3" i="1"/>
  <c r="H22" i="1"/>
  <c r="H21" i="1"/>
  <c r="H17" i="1"/>
  <c r="H16" i="1"/>
  <c r="H15" i="1"/>
  <c r="H11" i="1"/>
  <c r="H10" i="1"/>
  <c r="H9" i="1"/>
</calcChain>
</file>

<file path=xl/sharedStrings.xml><?xml version="1.0" encoding="utf-8"?>
<sst xmlns="http://schemas.openxmlformats.org/spreadsheetml/2006/main" count="51" uniqueCount="26">
  <si>
    <t>Green Laser</t>
  </si>
  <si>
    <t>Red Laser</t>
  </si>
  <si>
    <t>Blue laser</t>
  </si>
  <si>
    <t>mW</t>
  </si>
  <si>
    <t>mRad</t>
  </si>
  <si>
    <t>Distance at which the laser irradiance attenuates to the NOHD</t>
  </si>
  <si>
    <t>→</t>
  </si>
  <si>
    <t>Distance in metres at which the laser irradiance attenuates to 50 nanowatts/centimetre squared (nW/cm²).
This equates to the Laser beam free flight zone (LFFZ)</t>
  </si>
  <si>
    <t>Distance in metres at which the laser irradiance attenuates to 5 microwatts/centimetre squared (µW/cm²).
This equates to the Laser beam critical flight zone (LCFZ)</t>
  </si>
  <si>
    <t>Distance in metres at which the laser irradiance dissipates to 100 microwatts/centimetre squared (µW/cm²).
This equates to the Laser beam sensitive flight zone (LSFZ)</t>
  </si>
  <si>
    <t>Distance in metres at which the laser irradiance dissipates to 5 microwatts/centimetre squared (µW/cm²).
This equates to the Laser beam critical flight zone (LCFZ)</t>
  </si>
  <si>
    <t>Distance in metres at which the laser irradiance dissipates to 50 nanowatts/centimetre squared (nW/cm²).
This equates to the Laser beam free flight zone (LFFZ)</t>
  </si>
  <si>
    <t>Metres</t>
  </si>
  <si>
    <t>Distance in metres at which the laser irradiance attenuates to 100  microwatts/centimetre squared (µW/cm²). 
This equates to the Laser beam sensitive flight zone (LSFZ)</t>
  </si>
  <si>
    <r>
      <t xml:space="preserve">Enter </t>
    </r>
    <r>
      <rPr>
        <b/>
        <sz val="9"/>
        <color theme="1"/>
        <rFont val="Arial"/>
        <family val="2"/>
      </rPr>
      <t>blue</t>
    </r>
    <r>
      <rPr>
        <sz val="9"/>
        <color theme="1"/>
        <rFont val="Arial"/>
        <family val="2"/>
      </rPr>
      <t xml:space="preserve"> laser power in milliwatts (mW)</t>
    </r>
  </si>
  <si>
    <r>
      <t xml:space="preserve">Enter </t>
    </r>
    <r>
      <rPr>
        <b/>
        <sz val="9"/>
        <rFont val="Arial"/>
        <family val="2"/>
      </rPr>
      <t>blue</t>
    </r>
    <r>
      <rPr>
        <sz val="9"/>
        <color theme="1"/>
        <rFont val="Arial"/>
        <family val="2"/>
      </rPr>
      <t xml:space="preserve"> laser divergence in milliradians (mRad)</t>
    </r>
  </si>
  <si>
    <r>
      <t xml:space="preserve">Enter </t>
    </r>
    <r>
      <rPr>
        <b/>
        <sz val="9"/>
        <color theme="1"/>
        <rFont val="Arial"/>
        <family val="2"/>
      </rPr>
      <t>green</t>
    </r>
    <r>
      <rPr>
        <sz val="9"/>
        <color theme="1"/>
        <rFont val="Arial"/>
        <family val="2"/>
      </rPr>
      <t xml:space="preserve"> laser power in milliwatts (mW)</t>
    </r>
  </si>
  <si>
    <r>
      <t xml:space="preserve">Enter </t>
    </r>
    <r>
      <rPr>
        <b/>
        <sz val="9"/>
        <color theme="1"/>
        <rFont val="Arial"/>
        <family val="2"/>
      </rPr>
      <t>green</t>
    </r>
    <r>
      <rPr>
        <sz val="9"/>
        <color theme="1"/>
        <rFont val="Arial"/>
        <family val="2"/>
      </rPr>
      <t xml:space="preserve"> laser divergence in milliradians (mRad)</t>
    </r>
  </si>
  <si>
    <r>
      <t xml:space="preserve">Enter </t>
    </r>
    <r>
      <rPr>
        <b/>
        <sz val="9"/>
        <color theme="1"/>
        <rFont val="Arial"/>
        <family val="2"/>
      </rPr>
      <t>red</t>
    </r>
    <r>
      <rPr>
        <sz val="9"/>
        <color theme="1"/>
        <rFont val="Arial"/>
        <family val="2"/>
      </rPr>
      <t xml:space="preserve"> laser power in milliwatts (mW) </t>
    </r>
  </si>
  <si>
    <r>
      <t xml:space="preserve">Enter </t>
    </r>
    <r>
      <rPr>
        <b/>
        <sz val="9"/>
        <color theme="1"/>
        <rFont val="Arial"/>
        <family val="2"/>
      </rPr>
      <t>red</t>
    </r>
    <r>
      <rPr>
        <sz val="9"/>
        <color theme="1"/>
        <rFont val="Arial"/>
        <family val="2"/>
      </rPr>
      <t xml:space="preserve"> laser divergence in milliradians (mRad)</t>
    </r>
  </si>
  <si>
    <r>
      <t xml:space="preserve">Enter the </t>
    </r>
    <r>
      <rPr>
        <b/>
        <sz val="9"/>
        <color theme="1"/>
        <rFont val="Arial"/>
        <family val="2"/>
      </rPr>
      <t>strongest</t>
    </r>
    <r>
      <rPr>
        <sz val="9"/>
        <color theme="1"/>
        <rFont val="Arial"/>
        <family val="2"/>
      </rPr>
      <t xml:space="preserve"> laser power in milliwatts (mW) note: colour is irrelevant                                                              </t>
    </r>
  </si>
  <si>
    <r>
      <t xml:space="preserve">Enter </t>
    </r>
    <r>
      <rPr>
        <b/>
        <sz val="9"/>
        <color theme="1"/>
        <rFont val="Arial"/>
        <family val="2"/>
      </rPr>
      <t>laser divergence</t>
    </r>
    <r>
      <rPr>
        <sz val="9"/>
        <color theme="1"/>
        <rFont val="Arial"/>
        <family val="2"/>
      </rPr>
      <t xml:space="preserve"> in milliradians (mRad)</t>
    </r>
  </si>
  <si>
    <t>This is a self-assessment calculator. These figures need only refer to the most powerful laser at the venue. If any effects are used to increase/decrease the divergence figure (mRad) of the basic laser, then use the adjusted figure in these calculations.</t>
  </si>
  <si>
    <t>Self-assessment calculator - Nominal ocular hazard distance (NOHD)</t>
  </si>
  <si>
    <t xml:space="preserve">Self-assessment calculator - Power and divergence of lasers </t>
  </si>
  <si>
    <r>
      <rPr>
        <sz val="9"/>
        <rFont val="Arial"/>
        <family val="2"/>
      </rPr>
      <t xml:space="preserve">These calculations make some simplifying assumptions which are for continuous wave visible lasers at aircraft distances.  </t>
    </r>
    <r>
      <rPr>
        <sz val="9"/>
        <color rgb="FF0000FF"/>
        <rFont val="Arial"/>
        <family val="2"/>
      </rPr>
      <t>Formulas are available here.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</si>
</sst>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0"/>
    <numFmt numFmtId="165" formatCode="#\ ###\ ##0"/>
    <numFmt numFmtId="166" formatCode="#\ \ ###\ ##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theme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0" tint="-4.9989318521683403E-2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1"/>
      <color rgb="FF023E5C"/>
      <name val="Arial"/>
      <family val="2"/>
    </font>
    <font>
      <b/>
      <sz val="11"/>
      <color theme="0"/>
      <name val="Arial"/>
      <family val="2"/>
    </font>
    <font>
      <b/>
      <sz val="11"/>
      <color theme="0" tint="-4.9989318521683403E-2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80A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right" vertical="center" wrapText="1"/>
      <protection locked="0"/>
    </xf>
    <xf numFmtId="165" fontId="3" fillId="0" borderId="2" xfId="0" applyNumberFormat="1" applyFont="1" applyBorder="1" applyAlignment="1" applyProtection="1">
      <alignment horizontal="right" vertical="center" wrapText="1"/>
      <protection locked="0"/>
    </xf>
    <xf numFmtId="165" fontId="3" fillId="0" borderId="2" xfId="2" applyNumberFormat="1" applyFont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165" fontId="5" fillId="3" borderId="1" xfId="2" applyNumberFormat="1" applyFont="1" applyFill="1" applyBorder="1" applyAlignment="1">
      <alignment horizontal="right" vertical="center" wrapText="1"/>
    </xf>
    <xf numFmtId="165" fontId="5" fillId="3" borderId="2" xfId="2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5" fillId="3" borderId="1" xfId="2" applyNumberFormat="1" applyFont="1" applyFill="1" applyBorder="1" applyAlignment="1">
      <alignment horizontal="right" vertical="center" wrapText="1"/>
    </xf>
    <xf numFmtId="164" fontId="5" fillId="3" borderId="2" xfId="2" applyNumberFormat="1" applyFont="1" applyFill="1" applyBorder="1" applyAlignment="1">
      <alignment horizontal="right" vertical="center" wrapText="1"/>
    </xf>
    <xf numFmtId="166" fontId="5" fillId="3" borderId="1" xfId="2" applyNumberFormat="1" applyFont="1" applyFill="1" applyBorder="1" applyAlignment="1">
      <alignment horizontal="right" vertical="center" wrapText="1"/>
    </xf>
    <xf numFmtId="166" fontId="5" fillId="3" borderId="2" xfId="2" applyNumberFormat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center" vertical="center" wrapText="1"/>
    </xf>
    <xf numFmtId="164" fontId="5" fillId="3" borderId="9" xfId="2" applyNumberFormat="1" applyFont="1" applyFill="1" applyBorder="1" applyAlignment="1">
      <alignment horizontal="right" vertical="center" wrapText="1"/>
    </xf>
    <xf numFmtId="164" fontId="5" fillId="3" borderId="6" xfId="2" applyNumberFormat="1" applyFont="1" applyFill="1" applyBorder="1" applyAlignment="1">
      <alignment horizontal="right" vertical="center" wrapText="1"/>
    </xf>
    <xf numFmtId="164" fontId="5" fillId="3" borderId="5" xfId="2" applyNumberFormat="1" applyFont="1" applyFill="1" applyBorder="1" applyAlignment="1">
      <alignment horizontal="right" vertical="center" wrapText="1"/>
    </xf>
    <xf numFmtId="164" fontId="5" fillId="3" borderId="7" xfId="2" applyNumberFormat="1" applyFont="1" applyFill="1" applyBorder="1" applyAlignment="1">
      <alignment horizontal="right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23E5C"/>
      <color rgb="FF0080A2"/>
      <color rgb="FFCCFFFF"/>
      <color rgb="FF39FD42"/>
      <color rgb="FF00FF00"/>
      <color rgb="FF00CC00"/>
      <color rgb="FF0000FF"/>
      <color rgb="FF0066FF"/>
      <color rgb="FFFF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serpointersafety.com/safetycal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7"/>
  <sheetViews>
    <sheetView showGridLines="0" showRowColHeaders="0" tabSelected="1" topLeftCell="A10" zoomScaleNormal="100" zoomScalePageLayoutView="115" workbookViewId="0">
      <selection activeCell="B24" sqref="B24:J24"/>
    </sheetView>
  </sheetViews>
  <sheetFormatPr defaultColWidth="0" defaultRowHeight="14.5" zeroHeight="1" x14ac:dyDescent="0.35"/>
  <cols>
    <col min="1" max="1" width="3.7265625" customWidth="1"/>
    <col min="2" max="2" width="16.7265625" customWidth="1"/>
    <col min="3" max="3" width="10.1796875" customWidth="1"/>
    <col min="4" max="4" width="11.26953125" customWidth="1"/>
    <col min="5" max="7" width="9.1796875" customWidth="1"/>
    <col min="8" max="8" width="6.26953125" customWidth="1"/>
    <col min="9" max="9" width="8.54296875" customWidth="1"/>
    <col min="10" max="10" width="7.81640625" customWidth="1"/>
    <col min="11" max="11" width="2.81640625" customWidth="1"/>
    <col min="12" max="14" width="0" hidden="1" customWidth="1"/>
    <col min="15" max="16384" width="9.1796875" hidden="1"/>
  </cols>
  <sheetData>
    <row r="1" spans="1:10" x14ac:dyDescent="0.35">
      <c r="A1" s="3"/>
      <c r="B1" s="3"/>
      <c r="C1" s="3"/>
      <c r="D1" s="3"/>
    </row>
    <row r="2" spans="1:10" ht="15" customHeight="1" x14ac:dyDescent="0.35">
      <c r="A2" s="2"/>
      <c r="B2" s="3"/>
      <c r="C2" s="3"/>
      <c r="D2" s="3"/>
    </row>
    <row r="3" spans="1:10" ht="5.9" customHeight="1" x14ac:dyDescent="0.35">
      <c r="A3" s="2"/>
      <c r="B3" s="3"/>
      <c r="C3" s="3"/>
      <c r="D3" s="3"/>
    </row>
    <row r="4" spans="1:10" ht="15" customHeight="1" x14ac:dyDescent="0.35">
      <c r="B4" s="40" t="s">
        <v>24</v>
      </c>
      <c r="C4" s="40"/>
      <c r="D4" s="40"/>
      <c r="E4" s="40"/>
      <c r="F4" s="40"/>
      <c r="G4" s="40"/>
      <c r="H4" s="40"/>
      <c r="I4" s="40"/>
      <c r="J4" s="40"/>
    </row>
    <row r="5" spans="1:10" ht="25" customHeight="1" x14ac:dyDescent="0.35">
      <c r="A5" s="5"/>
      <c r="B5" s="41" t="s">
        <v>22</v>
      </c>
      <c r="C5" s="41"/>
      <c r="D5" s="41"/>
      <c r="E5" s="41"/>
      <c r="F5" s="41"/>
      <c r="G5" s="41"/>
      <c r="H5" s="41"/>
      <c r="I5" s="41"/>
      <c r="J5" s="41"/>
    </row>
    <row r="6" spans="1:10" ht="20.149999999999999" customHeight="1" x14ac:dyDescent="0.35">
      <c r="B6" s="19" t="s">
        <v>2</v>
      </c>
      <c r="C6" s="16"/>
      <c r="D6" s="16"/>
      <c r="E6" s="16"/>
      <c r="F6" s="16"/>
      <c r="G6" s="16"/>
      <c r="H6" s="16"/>
      <c r="I6" s="16"/>
      <c r="J6" s="17"/>
    </row>
    <row r="7" spans="1:10" ht="20.149999999999999" customHeight="1" x14ac:dyDescent="0.35">
      <c r="B7" s="22" t="s">
        <v>14</v>
      </c>
      <c r="C7" s="21"/>
      <c r="D7" s="21"/>
      <c r="E7" s="21"/>
      <c r="F7" s="21"/>
      <c r="G7" s="21"/>
      <c r="H7" s="12" t="s">
        <v>6</v>
      </c>
      <c r="I7" s="7">
        <v>0</v>
      </c>
      <c r="J7" s="9" t="s">
        <v>3</v>
      </c>
    </row>
    <row r="8" spans="1:10" ht="20.149999999999999" customHeight="1" x14ac:dyDescent="0.35">
      <c r="B8" s="24" t="s">
        <v>15</v>
      </c>
      <c r="C8" s="23"/>
      <c r="D8" s="23"/>
      <c r="E8" s="23"/>
      <c r="F8" s="23"/>
      <c r="G8" s="23"/>
      <c r="H8" s="12" t="s">
        <v>6</v>
      </c>
      <c r="I8" s="6">
        <v>0</v>
      </c>
      <c r="J8" s="10" t="s">
        <v>4</v>
      </c>
    </row>
    <row r="9" spans="1:10" ht="40" customHeight="1" x14ac:dyDescent="0.35">
      <c r="B9" s="29" t="s">
        <v>13</v>
      </c>
      <c r="C9" s="30"/>
      <c r="D9" s="30"/>
      <c r="E9" s="30"/>
      <c r="F9" s="30"/>
      <c r="G9" s="31"/>
      <c r="H9" s="44">
        <f>IF(I8=0,0,10/I8*SQRT(12.7*0.0305*I7))</f>
        <v>0</v>
      </c>
      <c r="I9" s="45"/>
      <c r="J9" s="11" t="s">
        <v>12</v>
      </c>
    </row>
    <row r="10" spans="1:10" ht="39.65" customHeight="1" x14ac:dyDescent="0.35">
      <c r="B10" s="29" t="s">
        <v>8</v>
      </c>
      <c r="C10" s="30"/>
      <c r="D10" s="30"/>
      <c r="E10" s="30"/>
      <c r="F10" s="30"/>
      <c r="G10" s="31"/>
      <c r="H10" s="46">
        <f>IF(I8=0,0,10/I8*SQRT(12.7*0.0305*I7)*4.47)</f>
        <v>0</v>
      </c>
      <c r="I10" s="45"/>
      <c r="J10" s="9" t="s">
        <v>12</v>
      </c>
    </row>
    <row r="11" spans="1:10" ht="39.65" customHeight="1" x14ac:dyDescent="0.35">
      <c r="B11" s="29" t="s">
        <v>7</v>
      </c>
      <c r="C11" s="30"/>
      <c r="D11" s="30"/>
      <c r="E11" s="30"/>
      <c r="F11" s="30"/>
      <c r="G11" s="31"/>
      <c r="H11" s="27">
        <f>IF(I8=0,0,10/I8*SQRT(12.7*0.0305*I7)*4.47*10)</f>
        <v>0</v>
      </c>
      <c r="I11" s="28"/>
      <c r="J11" s="9" t="s">
        <v>12</v>
      </c>
    </row>
    <row r="12" spans="1:10" ht="20.149999999999999" customHeight="1" x14ac:dyDescent="0.35">
      <c r="B12" s="19" t="s">
        <v>0</v>
      </c>
      <c r="C12" s="42"/>
      <c r="D12" s="42"/>
      <c r="E12" s="42"/>
      <c r="F12" s="42"/>
      <c r="G12" s="42"/>
      <c r="H12" s="42"/>
      <c r="I12" s="42"/>
      <c r="J12" s="42"/>
    </row>
    <row r="13" spans="1:10" ht="20.149999999999999" customHeight="1" x14ac:dyDescent="0.35">
      <c r="B13" s="22" t="s">
        <v>16</v>
      </c>
      <c r="C13" s="25"/>
      <c r="D13" s="25"/>
      <c r="E13" s="25"/>
      <c r="F13" s="25"/>
      <c r="G13" s="25"/>
      <c r="H13" s="12" t="s">
        <v>6</v>
      </c>
      <c r="I13" s="7">
        <v>0</v>
      </c>
      <c r="J13" s="13" t="s">
        <v>3</v>
      </c>
    </row>
    <row r="14" spans="1:10" ht="20.149999999999999" customHeight="1" x14ac:dyDescent="0.35">
      <c r="B14" s="22" t="s">
        <v>17</v>
      </c>
      <c r="C14" s="21"/>
      <c r="D14" s="21"/>
      <c r="E14" s="21"/>
      <c r="F14" s="21"/>
      <c r="G14" s="21"/>
      <c r="H14" s="12" t="s">
        <v>6</v>
      </c>
      <c r="I14" s="6">
        <v>0</v>
      </c>
      <c r="J14" s="14" t="s">
        <v>4</v>
      </c>
    </row>
    <row r="15" spans="1:10" ht="40" customHeight="1" x14ac:dyDescent="0.35">
      <c r="B15" s="29" t="s">
        <v>9</v>
      </c>
      <c r="C15" s="30"/>
      <c r="D15" s="30"/>
      <c r="E15" s="30"/>
      <c r="F15" s="30"/>
      <c r="G15" s="31"/>
      <c r="H15" s="43">
        <f>IF(I14=0,0,10/I14*SQRT(12.7*0.88016*I13))</f>
        <v>0</v>
      </c>
      <c r="I15" s="33"/>
      <c r="J15" s="9" t="s">
        <v>12</v>
      </c>
    </row>
    <row r="16" spans="1:10" ht="40" customHeight="1" x14ac:dyDescent="0.35">
      <c r="B16" s="29" t="s">
        <v>10</v>
      </c>
      <c r="C16" s="30"/>
      <c r="D16" s="30"/>
      <c r="E16" s="30"/>
      <c r="F16" s="30"/>
      <c r="G16" s="31"/>
      <c r="H16" s="32">
        <f>IF(I14=0,0,10/I14*SQRT(12.7*0.88016*I13)*4.47)</f>
        <v>0</v>
      </c>
      <c r="I16" s="33"/>
      <c r="J16" s="9" t="s">
        <v>12</v>
      </c>
    </row>
    <row r="17" spans="1:10" ht="40" customHeight="1" x14ac:dyDescent="0.35">
      <c r="B17" s="29" t="s">
        <v>11</v>
      </c>
      <c r="C17" s="30"/>
      <c r="D17" s="30"/>
      <c r="E17" s="30"/>
      <c r="F17" s="30"/>
      <c r="G17" s="31"/>
      <c r="H17" s="34">
        <f>IF(I14=0,0,10/I14*SQRT(12.7*0.88016*I13)*4.47*10)</f>
        <v>0</v>
      </c>
      <c r="I17" s="35"/>
      <c r="J17" s="11" t="s">
        <v>12</v>
      </c>
    </row>
    <row r="18" spans="1:10" ht="20.149999999999999" customHeight="1" x14ac:dyDescent="0.35">
      <c r="B18" s="20" t="s">
        <v>1</v>
      </c>
      <c r="C18" s="18"/>
      <c r="D18" s="18"/>
      <c r="E18" s="18"/>
      <c r="F18" s="18"/>
      <c r="G18" s="18"/>
      <c r="H18" s="18"/>
      <c r="I18" s="18"/>
      <c r="J18" s="18"/>
    </row>
    <row r="19" spans="1:10" ht="20.149999999999999" customHeight="1" x14ac:dyDescent="0.35">
      <c r="B19" s="22" t="s">
        <v>18</v>
      </c>
      <c r="C19" s="21"/>
      <c r="D19" s="21"/>
      <c r="E19" s="21"/>
      <c r="F19" s="21"/>
      <c r="G19" s="21"/>
      <c r="H19" s="15" t="s">
        <v>6</v>
      </c>
      <c r="I19" s="8">
        <v>0</v>
      </c>
      <c r="J19" s="10" t="s">
        <v>3</v>
      </c>
    </row>
    <row r="20" spans="1:10" ht="20.149999999999999" customHeight="1" x14ac:dyDescent="0.35">
      <c r="B20" s="24" t="s">
        <v>19</v>
      </c>
      <c r="C20" s="23"/>
      <c r="D20" s="23"/>
      <c r="E20" s="23"/>
      <c r="F20" s="23"/>
      <c r="G20" s="23"/>
      <c r="H20" s="12" t="s">
        <v>6</v>
      </c>
      <c r="I20" s="6">
        <v>0</v>
      </c>
      <c r="J20" s="9" t="s">
        <v>4</v>
      </c>
    </row>
    <row r="21" spans="1:10" ht="40" customHeight="1" x14ac:dyDescent="0.35">
      <c r="B21" s="29" t="s">
        <v>9</v>
      </c>
      <c r="C21" s="30"/>
      <c r="D21" s="30"/>
      <c r="E21" s="30"/>
      <c r="F21" s="30"/>
      <c r="G21" s="31"/>
      <c r="H21" s="32">
        <f>IF(I20=0,0,10/I20*SQRT(12.7*0.23825*I19))</f>
        <v>0</v>
      </c>
      <c r="I21" s="33"/>
      <c r="J21" s="9" t="s">
        <v>12</v>
      </c>
    </row>
    <row r="22" spans="1:10" ht="40" customHeight="1" x14ac:dyDescent="0.35">
      <c r="B22" s="29" t="s">
        <v>10</v>
      </c>
      <c r="C22" s="30"/>
      <c r="D22" s="30"/>
      <c r="E22" s="30"/>
      <c r="F22" s="30"/>
      <c r="G22" s="31"/>
      <c r="H22" s="32">
        <f>IF(I20=0,0,10/I20*SQRT(12.7*0.23825*I19)*4.47)</f>
        <v>0</v>
      </c>
      <c r="I22" s="33"/>
      <c r="J22" s="9" t="s">
        <v>12</v>
      </c>
    </row>
    <row r="23" spans="1:10" ht="40" customHeight="1" x14ac:dyDescent="0.35">
      <c r="A23" s="1"/>
      <c r="B23" s="29" t="s">
        <v>11</v>
      </c>
      <c r="C23" s="30"/>
      <c r="D23" s="30"/>
      <c r="E23" s="30"/>
      <c r="F23" s="30"/>
      <c r="G23" s="31"/>
      <c r="H23" s="27">
        <f>IF(I20=0,0,10/I20*SQRT(12.7*0.23825*I19)*4.47*10)</f>
        <v>0</v>
      </c>
      <c r="I23" s="28"/>
      <c r="J23" s="9" t="s">
        <v>12</v>
      </c>
    </row>
    <row r="24" spans="1:10" ht="25" customHeight="1" x14ac:dyDescent="0.35">
      <c r="A24" s="1"/>
      <c r="B24" s="37" t="s">
        <v>25</v>
      </c>
      <c r="C24" s="38"/>
      <c r="D24" s="38"/>
      <c r="E24" s="38"/>
      <c r="F24" s="38"/>
      <c r="G24" s="38"/>
      <c r="H24" s="38"/>
      <c r="I24" s="38"/>
      <c r="J24" s="39"/>
    </row>
    <row r="25" spans="1:10" ht="25" customHeight="1" x14ac:dyDescent="0.35">
      <c r="B25" s="26" t="s">
        <v>23</v>
      </c>
      <c r="C25" s="26"/>
      <c r="D25" s="26"/>
      <c r="E25" s="26"/>
      <c r="F25" s="26"/>
    </row>
    <row r="26" spans="1:10" ht="25" customHeight="1" x14ac:dyDescent="0.35">
      <c r="B26" s="22" t="s">
        <v>20</v>
      </c>
      <c r="C26" s="21"/>
      <c r="D26" s="21"/>
      <c r="E26" s="21"/>
      <c r="F26" s="21"/>
      <c r="G26" s="21"/>
      <c r="H26" s="12" t="s">
        <v>6</v>
      </c>
      <c r="I26" s="7">
        <v>0</v>
      </c>
      <c r="J26" s="9" t="s">
        <v>3</v>
      </c>
    </row>
    <row r="27" spans="1:10" ht="20.149999999999999" customHeight="1" x14ac:dyDescent="0.35">
      <c r="B27" s="22" t="s">
        <v>21</v>
      </c>
      <c r="C27" s="21"/>
      <c r="D27" s="21"/>
      <c r="E27" s="21"/>
      <c r="F27" s="21"/>
      <c r="G27" s="21"/>
      <c r="H27" s="12" t="s">
        <v>6</v>
      </c>
      <c r="I27" s="6">
        <v>0</v>
      </c>
      <c r="J27" s="9" t="s">
        <v>4</v>
      </c>
    </row>
    <row r="28" spans="1:10" ht="25" customHeight="1" x14ac:dyDescent="0.35">
      <c r="B28" s="22" t="s">
        <v>5</v>
      </c>
      <c r="C28" s="21"/>
      <c r="D28" s="21"/>
      <c r="E28" s="21"/>
      <c r="F28" s="21"/>
      <c r="G28" s="9"/>
      <c r="H28" s="27">
        <f>IF(I27=0,0,10/I27*SQRT(0.5*I26))</f>
        <v>0</v>
      </c>
      <c r="I28" s="28"/>
      <c r="J28" s="9" t="s">
        <v>12</v>
      </c>
    </row>
    <row r="29" spans="1:10" ht="15" hidden="1" customHeight="1" x14ac:dyDescent="0.35">
      <c r="A29" s="3"/>
      <c r="B29" s="36"/>
      <c r="C29" s="36"/>
      <c r="D29" s="36"/>
      <c r="E29" s="36"/>
      <c r="F29" s="36"/>
      <c r="G29" s="36"/>
      <c r="H29" s="36"/>
      <c r="I29" s="36"/>
      <c r="J29" s="36"/>
    </row>
    <row r="30" spans="1:10" hidden="1" x14ac:dyDescent="0.35">
      <c r="B30" s="4"/>
      <c r="C30" s="3"/>
      <c r="D30" s="3"/>
      <c r="E30" s="4"/>
      <c r="F30" s="4"/>
    </row>
    <row r="31" spans="1:10" x14ac:dyDescent="0.35"/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  <row r="47" customFormat="1" hidden="1" x14ac:dyDescent="0.35"/>
    <row r="48" customFormat="1" hidden="1" x14ac:dyDescent="0.35"/>
    <row r="49" customFormat="1" hidden="1" x14ac:dyDescent="0.35"/>
    <row r="50" customFormat="1" hidden="1" x14ac:dyDescent="0.35"/>
    <row r="51" customFormat="1" hidden="1" x14ac:dyDescent="0.35"/>
    <row r="52" customFormat="1" hidden="1" x14ac:dyDescent="0.35"/>
    <row r="53" customFormat="1" hidden="1" x14ac:dyDescent="0.35"/>
    <row r="54" customFormat="1" hidden="1" x14ac:dyDescent="0.35"/>
    <row r="55" customFormat="1" hidden="1" x14ac:dyDescent="0.35"/>
    <row r="56" customFormat="1" hidden="1" x14ac:dyDescent="0.35"/>
    <row r="57" customFormat="1" hidden="1" x14ac:dyDescent="0.35"/>
    <row r="58" customFormat="1" hidden="1" x14ac:dyDescent="0.35"/>
    <row r="59" customFormat="1" hidden="1" x14ac:dyDescent="0.35"/>
    <row r="60" customFormat="1" hidden="1" x14ac:dyDescent="0.35"/>
    <row r="61" customFormat="1" hidden="1" x14ac:dyDescent="0.35"/>
    <row r="62" customFormat="1" hidden="1" x14ac:dyDescent="0.35"/>
    <row r="63" customFormat="1" hidden="1" x14ac:dyDescent="0.35"/>
    <row r="64" customFormat="1" hidden="1" x14ac:dyDescent="0.35"/>
    <row r="65" customFormat="1" hidden="1" x14ac:dyDescent="0.35"/>
    <row r="66" customFormat="1" hidden="1" x14ac:dyDescent="0.35"/>
    <row r="67" customFormat="1" hidden="1" x14ac:dyDescent="0.35"/>
  </sheetData>
  <sheetProtection sheet="1" objects="1" scenarios="1"/>
  <mergeCells count="24">
    <mergeCell ref="B29:J29"/>
    <mergeCell ref="B24:J24"/>
    <mergeCell ref="B4:J4"/>
    <mergeCell ref="B23:G23"/>
    <mergeCell ref="H23:I23"/>
    <mergeCell ref="B5:J5"/>
    <mergeCell ref="C12:J12"/>
    <mergeCell ref="H15:I15"/>
    <mergeCell ref="B15:G15"/>
    <mergeCell ref="H11:I11"/>
    <mergeCell ref="B11:G11"/>
    <mergeCell ref="H9:I9"/>
    <mergeCell ref="B9:G9"/>
    <mergeCell ref="H10:I10"/>
    <mergeCell ref="B10:G10"/>
    <mergeCell ref="H16:I16"/>
    <mergeCell ref="H28:I28"/>
    <mergeCell ref="B16:G16"/>
    <mergeCell ref="H21:I21"/>
    <mergeCell ref="B21:G21"/>
    <mergeCell ref="B22:G22"/>
    <mergeCell ref="H17:I17"/>
    <mergeCell ref="B17:G17"/>
    <mergeCell ref="H22:I22"/>
  </mergeCells>
  <hyperlinks>
    <hyperlink ref="B24:J24" r:id="rId1" display="These calculations make some simplifying assumptionswhich are for continuous wave visible lasers at aircraft distances.  Formulas availible here" xr:uid="{00000000-0004-0000-00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>
    <oddHeader xml:space="preserve">&amp;L&amp;G&amp;R&amp;G       </oddHeader>
    <oddFooter>&amp;C&amp;9 Self-assessment calculator - Laser power and divergence calculator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3cab29-d428-48a4-9788-a52f80584162">
      <Terms xmlns="http://schemas.microsoft.com/office/infopath/2007/PartnerControls"/>
    </lcf76f155ced4ddcb4097134ff3c332f>
    <TaxCatchAll xmlns="395180d6-2309-4712-b830-4e0a80c4123a" xsi:nil="true"/>
    <RMSfilelink xmlns="063cab29-d428-48a4-9788-a52f80584162">
      <Url xsi:nil="true"/>
      <Description xsi:nil="true"/>
    </RMSfilelin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0977F93D43C54DB13311F61ED49399" ma:contentTypeVersion="18" ma:contentTypeDescription="Create a new document." ma:contentTypeScope="" ma:versionID="0c14b6718a82f0e70a549e9d56b5d3ad">
  <xsd:schema xmlns:xsd="http://www.w3.org/2001/XMLSchema" xmlns:xs="http://www.w3.org/2001/XMLSchema" xmlns:p="http://schemas.microsoft.com/office/2006/metadata/properties" xmlns:ns2="063cab29-d428-48a4-9788-a52f80584162" xmlns:ns3="395180d6-2309-4712-b830-4e0a80c4123a" targetNamespace="http://schemas.microsoft.com/office/2006/metadata/properties" ma:root="true" ma:fieldsID="af88c5a286a68cda7f73a083188c75c8" ns2:_="" ns3:_="">
    <xsd:import namespace="063cab29-d428-48a4-9788-a52f80584162"/>
    <xsd:import namespace="395180d6-2309-4712-b830-4e0a80c41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RMSfilelink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cab29-d428-48a4-9788-a52f80584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MSfilelink" ma:index="14" nillable="true" ma:displayName="RMS link" ma:format="Hyperlink" ma:internalName="RMSfil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192e977-63c8-4474-b4c5-5838d3f17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180d6-2309-4712-b830-4e0a80c412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cf52f20-a617-4a04-8bc5-894c4fe3da9c}" ma:internalName="TaxCatchAll" ma:showField="CatchAllData" ma:web="395180d6-2309-4712-b830-4e0a80c412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046D3-10EE-4067-A852-A6C1CCA3362B}">
  <ds:schemaRefs>
    <ds:schemaRef ds:uri="http://schemas.microsoft.com/office/infopath/2007/PartnerControls"/>
    <ds:schemaRef ds:uri="063cab29-d428-48a4-9788-a52f80584162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395180d6-2309-4712-b830-4e0a80c4123a"/>
  </ds:schemaRefs>
</ds:datastoreItem>
</file>

<file path=customXml/itemProps2.xml><?xml version="1.0" encoding="utf-8"?>
<ds:datastoreItem xmlns:ds="http://schemas.openxmlformats.org/officeDocument/2006/customXml" ds:itemID="{845ACB61-16C7-4B77-8B5A-B4DA630EC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cab29-d428-48a4-9788-a52f80584162"/>
    <ds:schemaRef ds:uri="395180d6-2309-4712-b830-4e0a80c41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4CEC12-5AE7-4BAE-8A32-75A94F7B4A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>Civil Aviation Safety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Laser power and divergence calculator</dc:title>
  <dc:creator>CASA</dc:creator>
  <dc:description>CASA-04-6070_x000d_
This calculator was originally part of Form 1584, it is for industry self-assessment. The calculator is referenced in AC 139.E-03 Laser emissions which may endanger the safety of aircraft.</dc:description>
  <cp:lastModifiedBy>Parker, Leandra</cp:lastModifiedBy>
  <cp:lastPrinted>2025-08-12T04:07:47Z</cp:lastPrinted>
  <dcterms:created xsi:type="dcterms:W3CDTF">2016-08-12T03:48:41Z</dcterms:created>
  <dcterms:modified xsi:type="dcterms:W3CDTF">2025-08-29T03:44:41Z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0x010100AF0977F93D43C54DB13311F61ED49399</vt:lpwstr>
  </property>
  <property fmtid="{D5CDD505-2E9C-101B-9397-08002B2CF9AE}" pid="3" name="MediaServiceImageTags">
    <vt:lpwstr/>
  </property>
  <property fmtid="{D5CDD505-2E9C-101B-9397-08002B2CF9AE}" pid="4" name="Version ">
    <vt:lpwstr>1.1</vt:lpwstr>
  </property>
  <property fmtid="{D5CDD505-2E9C-101B-9397-08002B2CF9AE}" pid="5" name="Review">
    <vt:lpwstr>08/2030</vt:lpwstr>
  </property>
  <property fmtid="{D5CDD505-2E9C-101B-9397-08002B2CF9AE}" pid="6" name="Aligns with">
    <vt:lpwstr>AC 139.E-03 Laser emissions which may endanger the safety of aircraft</vt:lpwstr>
  </property>
  <property fmtid="{D5CDD505-2E9C-101B-9397-08002B2CF9AE}" pid="7" name="RAM">
    <vt:lpwstr>Michael Carrelli</vt:lpwstr>
  </property>
  <property fmtid="{D5CDD505-2E9C-101B-9397-08002B2CF9AE}" pid="8" name="Owner ">
    <vt:lpwstr>National Manager CISS</vt:lpwstr>
  </property>
  <property fmtid="{D5CDD505-2E9C-101B-9397-08002B2CF9AE}" pid="9" name="Version">
    <vt:lpwstr>1.1</vt:lpwstr>
  </property>
  <property fmtid="{D5CDD505-2E9C-101B-9397-08002B2CF9AE}" pid="10" name="Owner">
    <vt:lpwstr>National Manager CISS</vt:lpwstr>
  </property>
  <property fmtid="{D5CDD505-2E9C-101B-9397-08002B2CF9AE}" pid="11" name="UID">
    <vt:lpwstr>CASA-04-6070</vt:lpwstr>
  </property>
</Properties>
</file>